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IR. AMDD\SATORY OUEST\1.PROJETS IMMOBILIERS\°Pièces consultations qu. Lisière\Préparation AMI promoteurs - en cours\Satory - Lisière - Consultation B opérateurs\Bilan\"/>
    </mc:Choice>
  </mc:AlternateContent>
  <xr:revisionPtr revIDLastSave="0" documentId="13_ncr:1_{585CA8CE-91CD-491F-AA84-A09F011F95F3}" xr6:coauthVersionLast="47" xr6:coauthVersionMax="47" xr10:uidLastSave="{00000000-0000-0000-0000-000000000000}"/>
  <bookViews>
    <workbookView xWindow="28665" yWindow="-135" windowWidth="29070" windowHeight="15870" xr2:uid="{00000000-000D-0000-FFFF-FFFF00000000}"/>
  </bookViews>
  <sheets>
    <sheet name="Satory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6" i="6" l="1"/>
  <c r="C77" i="6"/>
  <c r="E18" i="6"/>
  <c r="D18" i="6"/>
  <c r="C18" i="6" s="1"/>
  <c r="D9" i="6" l="1"/>
  <c r="E9" i="6"/>
  <c r="C10" i="6"/>
  <c r="C11" i="6"/>
  <c r="D32" i="6"/>
  <c r="C33" i="6"/>
  <c r="D22" i="6"/>
  <c r="D26" i="6" s="1"/>
  <c r="D24" i="6"/>
  <c r="B48" i="6"/>
  <c r="C36" i="6"/>
  <c r="E37" i="6"/>
  <c r="E38" i="6" s="1"/>
  <c r="D37" i="6"/>
  <c r="D38" i="6" s="1"/>
  <c r="C35" i="6"/>
  <c r="C76" i="6" s="1"/>
  <c r="D34" i="6" l="1"/>
  <c r="D40" i="6" s="1"/>
  <c r="D39" i="6"/>
  <c r="C9" i="6"/>
  <c r="C27" i="6"/>
  <c r="B52" i="6" s="1"/>
  <c r="C52" i="6" s="1"/>
  <c r="C37" i="6"/>
  <c r="C54" i="6" l="1"/>
  <c r="C46" i="6"/>
  <c r="C31" i="6" l="1"/>
  <c r="E32" i="6"/>
  <c r="E39" i="6" s="1"/>
  <c r="C32" i="6" l="1"/>
  <c r="C39" i="6" s="1"/>
  <c r="E34" i="6"/>
  <c r="E40" i="6" s="1"/>
  <c r="D25" i="6"/>
  <c r="C75" i="6"/>
  <c r="B53" i="6"/>
  <c r="B49" i="6"/>
  <c r="E24" i="6"/>
  <c r="E22" i="6"/>
  <c r="C15" i="6"/>
  <c r="C38" i="6" s="1"/>
  <c r="C16" i="6"/>
  <c r="C17" i="6"/>
  <c r="C14" i="6"/>
  <c r="E19" i="6"/>
  <c r="E20" i="6" s="1"/>
  <c r="D19" i="6"/>
  <c r="E13" i="6"/>
  <c r="D13" i="6"/>
  <c r="E29" i="6"/>
  <c r="D29" i="6"/>
  <c r="C34" i="6" l="1"/>
  <c r="C13" i="6"/>
  <c r="C53" i="6" s="1"/>
  <c r="C55" i="6" s="1"/>
  <c r="D12" i="6"/>
  <c r="C29" i="6"/>
  <c r="C24" i="6"/>
  <c r="C23" i="6" s="1"/>
  <c r="E26" i="6"/>
  <c r="E25" i="6" s="1"/>
  <c r="D20" i="6"/>
  <c r="C28" i="6"/>
  <c r="C40" i="6" l="1"/>
  <c r="B55" i="6"/>
  <c r="C57" i="6"/>
  <c r="C50" i="6"/>
  <c r="C51" i="6" s="1"/>
  <c r="C56" i="6" s="1"/>
  <c r="B56" i="6" s="1"/>
  <c r="C26" i="6"/>
  <c r="C25" i="6" s="1"/>
  <c r="C68" i="6" l="1"/>
  <c r="C67" i="6"/>
  <c r="C65" i="6"/>
  <c r="C69" i="6"/>
  <c r="C64" i="6"/>
  <c r="C44" i="6"/>
  <c r="C45" i="6" s="1"/>
  <c r="B50" i="6"/>
  <c r="C19" i="6"/>
  <c r="C71" i="6" l="1"/>
  <c r="B71" i="6" s="1"/>
  <c r="C20" i="6"/>
  <c r="B46" i="6" l="1"/>
  <c r="C22" i="6" l="1"/>
  <c r="C21" i="6" s="1"/>
  <c r="B51" i="6"/>
  <c r="B44" i="6" l="1"/>
  <c r="C59" i="6" l="1"/>
  <c r="C58" i="6"/>
  <c r="E12" i="6"/>
  <c r="C12" i="6"/>
  <c r="C47" i="6" l="1"/>
  <c r="B47" i="6" s="1"/>
  <c r="C61" i="6" l="1"/>
  <c r="C60" i="6"/>
  <c r="C62" i="6" l="1"/>
  <c r="C63" i="6" s="1"/>
  <c r="C72" i="6" s="1"/>
  <c r="B63" i="6" l="1"/>
  <c r="C79" i="6"/>
  <c r="B79" i="6" s="1"/>
</calcChain>
</file>

<file path=xl/sharedStrings.xml><?xml version="1.0" encoding="utf-8"?>
<sst xmlns="http://schemas.openxmlformats.org/spreadsheetml/2006/main" count="81" uniqueCount="79">
  <si>
    <t>Frais d'acte</t>
  </si>
  <si>
    <t>Charges foncières (€ HT/m² SdP)</t>
  </si>
  <si>
    <t xml:space="preserve">PROGRAMME PROPOSE </t>
  </si>
  <si>
    <t>Imprévus/Aléas/Actualisation</t>
  </si>
  <si>
    <t>€ H.T.</t>
  </si>
  <si>
    <t>BILAN SYNTHETIQUE</t>
  </si>
  <si>
    <t>Logements collectifs</t>
  </si>
  <si>
    <t>Logements intermédiaires</t>
  </si>
  <si>
    <r>
      <t xml:space="preserve">Ratio
</t>
    </r>
    <r>
      <rPr>
        <b/>
        <i/>
        <sz val="9"/>
        <color theme="1"/>
        <rFont val="Calibri"/>
        <family val="2"/>
        <scheme val="minor"/>
      </rPr>
      <t>(taux/assiette)</t>
    </r>
  </si>
  <si>
    <t>Rendement de plan : SHAB/SdP</t>
  </si>
  <si>
    <t>Total</t>
  </si>
  <si>
    <t>Nombre de places de parkings réglementaires</t>
  </si>
  <si>
    <t>Surface terrain</t>
  </si>
  <si>
    <t>Date mise à jour</t>
  </si>
  <si>
    <t>Taxes d'aménagement (€ HT/m² SdP)</t>
  </si>
  <si>
    <t>Frais de mise en état des sols (€ HT/m² terrain)</t>
  </si>
  <si>
    <t>Nombre de places par logement</t>
  </si>
  <si>
    <t>Etudes : environnement, géotechnique, géomètre (€ HT/m² terrain)</t>
  </si>
  <si>
    <t>1- SOUS TOTAL FONCIER (€ HT/m² SdP)</t>
  </si>
  <si>
    <t>Honoraires de conception architecturale (% coût de construction)</t>
  </si>
  <si>
    <t>RECETTES (€ HT)</t>
  </si>
  <si>
    <t>VRD, branchements, espaces verts (€ HT par logement)</t>
  </si>
  <si>
    <t>2- SOUS TOTAL TRAVAUX SUR FONCIER (€ HT/m² terrain)</t>
  </si>
  <si>
    <t>5- SOUS TOTAL HONORAIRES TECHNIQUES ET ASSURANCES</t>
  </si>
  <si>
    <t>VRD, branchements, espaces verts (€ HT/m² terrain)</t>
  </si>
  <si>
    <t>Honoraires MOE (% cc + travaux sur foncier)</t>
  </si>
  <si>
    <t>BET spécialisés dont Cerqual  (% cc + travaux sur foncier)</t>
  </si>
  <si>
    <t>Bureau de Contrôle, Hygiène, Sécurité (% cc + travaux sur foncier)</t>
  </si>
  <si>
    <t>Honoraires de pilotage (% cc + travaux sur foncier)</t>
  </si>
  <si>
    <t>Dommage ouvrage (% cc + travaux sur foncier + honoraires)</t>
  </si>
  <si>
    <t xml:space="preserve">Garantie d'achèvement (% CA TTC) </t>
  </si>
  <si>
    <t>Honoraires de maîtrise d'ouvrage (% CA TTC)</t>
  </si>
  <si>
    <t>Honoraires de commercialisation (% CA TTC)</t>
  </si>
  <si>
    <t>Frais de publicité (% CA TTC)</t>
  </si>
  <si>
    <t>Aides à la vente (% CA TTC)</t>
  </si>
  <si>
    <t>Frais financiers (% CA TTC)</t>
  </si>
  <si>
    <t>Frais annexes (règlement de copropriété,...)</t>
  </si>
  <si>
    <t>Forfait</t>
  </si>
  <si>
    <t>6- SOUS TOTAL FRAIS DE PROMOTION (% CA TTC)</t>
  </si>
  <si>
    <t>Marge promotion immobilière (% CA HT)</t>
  </si>
  <si>
    <t xml:space="preserve">Nom promoteur : </t>
  </si>
  <si>
    <t>N°lot</t>
  </si>
  <si>
    <t xml:space="preserve">Nombre total de logements </t>
  </si>
  <si>
    <t>Nombre de logements en accession</t>
  </si>
  <si>
    <t>Nombre de logements locatifs sociaux</t>
  </si>
  <si>
    <t xml:space="preserve">Surface de plancher totale (m² de SdP) </t>
  </si>
  <si>
    <t>Surface habitable totale (m² de SHAB)</t>
  </si>
  <si>
    <t>Prix de vente - Logements en accession (€ HT)</t>
  </si>
  <si>
    <t xml:space="preserve">Surface de plancher - Logements en accession (m² de SdP) </t>
  </si>
  <si>
    <t>Surface habitable - Logements en accession (m² de SHAB)</t>
  </si>
  <si>
    <t xml:space="preserve">Surface de plancher - Logements locatifs sociaux (m² de SdP) </t>
  </si>
  <si>
    <t>Surface habitable - Logements locatifs sociaux (m² de SHAB)</t>
  </si>
  <si>
    <t>Charges foncières - Logements en accession (€ HT/m² SdP)</t>
  </si>
  <si>
    <t>Charges foncières - Logements en accession (€ HT)</t>
  </si>
  <si>
    <t>Total charges foncières (€ HT/m² SdP)</t>
  </si>
  <si>
    <t>Total charges foncières (€ HT)</t>
  </si>
  <si>
    <t>Charges foncières - Logements locatifs sociaux (€ HT/m² SdP)</t>
  </si>
  <si>
    <t>Charges foncières - Logements locatifs sociaux (€ HT)</t>
  </si>
  <si>
    <t>Montant d'une amodiation dans le parking silo L1 (€ HT/place)</t>
  </si>
  <si>
    <t>Montant total des amodiations - Cout unitaire (€ HT)</t>
  </si>
  <si>
    <r>
      <t xml:space="preserve">DEPENSES </t>
    </r>
    <r>
      <rPr>
        <b/>
        <sz val="8"/>
        <color theme="1"/>
        <rFont val="Calibri"/>
        <family val="2"/>
        <scheme val="minor"/>
      </rPr>
      <t>(1)+(4)+(5)+(6)</t>
    </r>
    <r>
      <rPr>
        <b/>
        <sz val="12"/>
        <color theme="1"/>
        <rFont val="Calibri"/>
        <family val="2"/>
        <scheme val="minor"/>
      </rPr>
      <t xml:space="preserve"> (€ HT)</t>
    </r>
  </si>
  <si>
    <t>Prix de vente - Logements en accession (€ TTC)</t>
  </si>
  <si>
    <t>Prix de vente - Logements en accession (€ TTC/m² SHAB)</t>
  </si>
  <si>
    <t>Prix de vente VEFA logements sociaux (€ HT)</t>
  </si>
  <si>
    <t>Prix de vente logements en accession (€ HT)</t>
  </si>
  <si>
    <t>Prix de vente - Logements sociaux (€ TTC)</t>
  </si>
  <si>
    <t>Prix de vente - Logements sociaux VEFA bailleur (€ HT/m² SHAB)</t>
  </si>
  <si>
    <t>Prix de vente - Logements sociaux VEFA bailleur (€ HT)</t>
  </si>
  <si>
    <t>Montant TVA - Locatif social (€)</t>
  </si>
  <si>
    <t>Montant de TVA - Accession libre (€)</t>
  </si>
  <si>
    <t>CA global HT</t>
  </si>
  <si>
    <t>CA global TTC</t>
  </si>
  <si>
    <t>Coût de construction (€ HT/m² SDP)</t>
  </si>
  <si>
    <t>Coût de construction par forme urbaine (€ HT/m² SDP)</t>
  </si>
  <si>
    <t>Coût de construction VRD inclus par forme urbaine (€ HT/m² SDP)</t>
  </si>
  <si>
    <t>3- SOUS TOTAL CONSTRUCTION (€ HT/m² SDP)</t>
  </si>
  <si>
    <r>
      <t xml:space="preserve">4- CONSTRUCTION + TRAVAUX SUR FONCIER </t>
    </r>
    <r>
      <rPr>
        <b/>
        <sz val="8"/>
        <color theme="1"/>
        <rFont val="Calibri"/>
        <family val="2"/>
        <scheme val="minor"/>
      </rPr>
      <t>(2) + (3)</t>
    </r>
    <r>
      <rPr>
        <b/>
        <sz val="11"/>
        <color theme="1"/>
        <rFont val="Calibri"/>
        <family val="2"/>
        <scheme val="minor"/>
      </rPr>
      <t xml:space="preserve"> (€ HT/m² SDP)</t>
    </r>
  </si>
  <si>
    <t>Consultation B - L2c L3 - Bilan synthétique d'opération 
Logements familiaux libres et sociaux</t>
  </si>
  <si>
    <t>Les cellules en jaune sont à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</si>
</sst>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\ &quot;€&quot;"/>
    <numFmt numFmtId="166" formatCode="0.0%"/>
    <numFmt numFmtId="167" formatCode="#,##0.0\ &quot;€&quot;"/>
    <numFmt numFmtId="168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/>
    <xf numFmtId="165" fontId="0" fillId="0" borderId="0" xfId="0" applyNumberFormat="1" applyAlignment="1">
      <alignment horizontal="center"/>
    </xf>
    <xf numFmtId="0" fontId="6" fillId="0" borderId="0" xfId="0" applyFont="1"/>
    <xf numFmtId="165" fontId="0" fillId="0" borderId="0" xfId="0" applyNumberFormat="1"/>
    <xf numFmtId="9" fontId="0" fillId="0" borderId="0" xfId="0" applyNumberFormat="1"/>
    <xf numFmtId="0" fontId="6" fillId="2" borderId="1" xfId="0" applyFont="1" applyFill="1" applyBorder="1"/>
    <xf numFmtId="3" fontId="5" fillId="2" borderId="3" xfId="0" applyNumberFormat="1" applyFont="1" applyFill="1" applyBorder="1" applyAlignment="1">
      <alignment horizontal="center"/>
    </xf>
    <xf numFmtId="165" fontId="0" fillId="2" borderId="3" xfId="0" applyNumberForma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2" fontId="5" fillId="0" borderId="7" xfId="0" applyNumberFormat="1" applyFon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14" fillId="2" borderId="7" xfId="0" applyNumberFormat="1" applyFont="1" applyFill="1" applyBorder="1" applyAlignment="1">
      <alignment horizontal="right"/>
    </xf>
    <xf numFmtId="165" fontId="1" fillId="0" borderId="8" xfId="0" applyNumberFormat="1" applyFont="1" applyBorder="1" applyAlignment="1">
      <alignment horizontal="right"/>
    </xf>
    <xf numFmtId="165" fontId="7" fillId="0" borderId="8" xfId="0" applyNumberFormat="1" applyFont="1" applyBorder="1" applyAlignment="1">
      <alignment horizontal="right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vertical="center"/>
    </xf>
    <xf numFmtId="166" fontId="0" fillId="2" borderId="3" xfId="1" applyNumberFormat="1" applyFont="1" applyFill="1" applyBorder="1" applyAlignment="1">
      <alignment horizontal="center"/>
    </xf>
    <xf numFmtId="165" fontId="14" fillId="0" borderId="7" xfId="0" applyNumberFormat="1" applyFont="1" applyBorder="1" applyAlignment="1">
      <alignment horizontal="right"/>
    </xf>
    <xf numFmtId="0" fontId="4" fillId="0" borderId="14" xfId="0" applyFont="1" applyBorder="1"/>
    <xf numFmtId="165" fontId="0" fillId="0" borderId="2" xfId="0" applyNumberFormat="1" applyBorder="1" applyAlignment="1">
      <alignment horizontal="center"/>
    </xf>
    <xf numFmtId="0" fontId="4" fillId="0" borderId="11" xfId="0" applyFont="1" applyBorder="1"/>
    <xf numFmtId="0" fontId="4" fillId="0" borderId="11" xfId="0" applyFont="1" applyBorder="1" applyAlignment="1">
      <alignment wrapText="1"/>
    </xf>
    <xf numFmtId="0" fontId="1" fillId="0" borderId="15" xfId="0" applyFont="1" applyBorder="1"/>
    <xf numFmtId="165" fontId="0" fillId="0" borderId="4" xfId="0" applyNumberFormat="1" applyBorder="1" applyAlignment="1">
      <alignment horizontal="center"/>
    </xf>
    <xf numFmtId="0" fontId="9" fillId="0" borderId="16" xfId="0" applyFont="1" applyBorder="1"/>
    <xf numFmtId="0" fontId="3" fillId="0" borderId="5" xfId="0" applyFont="1" applyBorder="1" applyAlignment="1">
      <alignment horizontal="center"/>
    </xf>
    <xf numFmtId="165" fontId="1" fillId="0" borderId="9" xfId="0" applyNumberFormat="1" applyFont="1" applyBorder="1" applyAlignment="1">
      <alignment horizontal="right"/>
    </xf>
    <xf numFmtId="0" fontId="0" fillId="0" borderId="1" xfId="0" applyBorder="1" applyAlignment="1">
      <alignment vertical="center"/>
    </xf>
    <xf numFmtId="167" fontId="0" fillId="0" borderId="3" xfId="0" applyNumberForma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3" fontId="5" fillId="0" borderId="25" xfId="0" applyNumberFormat="1" applyFont="1" applyBorder="1" applyAlignment="1">
      <alignment horizontal="center"/>
    </xf>
    <xf numFmtId="3" fontId="5" fillId="0" borderId="26" xfId="0" applyNumberFormat="1" applyFont="1" applyBorder="1" applyAlignment="1">
      <alignment horizontal="center"/>
    </xf>
    <xf numFmtId="2" fontId="5" fillId="0" borderId="26" xfId="0" applyNumberFormat="1" applyFont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3" fontId="5" fillId="2" borderId="7" xfId="0" applyNumberFormat="1" applyFont="1" applyFill="1" applyBorder="1" applyAlignment="1">
      <alignment horizontal="center"/>
    </xf>
    <xf numFmtId="0" fontId="4" fillId="0" borderId="28" xfId="0" applyFont="1" applyBorder="1" applyAlignment="1">
      <alignment wrapText="1"/>
    </xf>
    <xf numFmtId="166" fontId="0" fillId="2" borderId="29" xfId="1" applyNumberFormat="1" applyFont="1" applyFill="1" applyBorder="1" applyAlignment="1">
      <alignment horizontal="center"/>
    </xf>
    <xf numFmtId="165" fontId="14" fillId="0" borderId="30" xfId="0" applyNumberFormat="1" applyFont="1" applyBorder="1" applyAlignment="1">
      <alignment horizontal="right"/>
    </xf>
    <xf numFmtId="0" fontId="1" fillId="0" borderId="16" xfId="0" applyFont="1" applyBorder="1"/>
    <xf numFmtId="165" fontId="0" fillId="0" borderId="5" xfId="0" applyNumberFormat="1" applyBorder="1" applyAlignment="1">
      <alignment horizontal="center"/>
    </xf>
    <xf numFmtId="165" fontId="14" fillId="0" borderId="6" xfId="0" applyNumberFormat="1" applyFont="1" applyBorder="1" applyAlignment="1">
      <alignment horizontal="right"/>
    </xf>
    <xf numFmtId="166" fontId="0" fillId="0" borderId="3" xfId="1" applyNumberFormat="1" applyFont="1" applyFill="1" applyBorder="1" applyAlignment="1">
      <alignment horizontal="center"/>
    </xf>
    <xf numFmtId="0" fontId="1" fillId="0" borderId="10" xfId="0" applyFont="1" applyBorder="1"/>
    <xf numFmtId="165" fontId="1" fillId="0" borderId="18" xfId="0" applyNumberFormat="1" applyFont="1" applyBorder="1" applyAlignment="1">
      <alignment horizontal="right"/>
    </xf>
    <xf numFmtId="168" fontId="0" fillId="0" borderId="4" xfId="0" applyNumberFormat="1" applyBorder="1" applyAlignment="1">
      <alignment horizontal="center"/>
    </xf>
    <xf numFmtId="0" fontId="0" fillId="2" borderId="1" xfId="0" applyFill="1" applyBorder="1"/>
    <xf numFmtId="3" fontId="5" fillId="0" borderId="31" xfId="0" applyNumberFormat="1" applyFont="1" applyBorder="1" applyAlignment="1">
      <alignment horizontal="center"/>
    </xf>
    <xf numFmtId="3" fontId="5" fillId="2" borderId="29" xfId="0" applyNumberFormat="1" applyFont="1" applyFill="1" applyBorder="1" applyAlignment="1">
      <alignment horizontal="center"/>
    </xf>
    <xf numFmtId="3" fontId="5" fillId="2" borderId="30" xfId="0" applyNumberFormat="1" applyFont="1" applyFill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4" fontId="5" fillId="0" borderId="26" xfId="0" applyNumberFormat="1" applyFon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165" fontId="0" fillId="0" borderId="29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5" fontId="14" fillId="0" borderId="30" xfId="0" applyNumberFormat="1" applyFont="1" applyBorder="1" applyAlignment="1">
      <alignment horizontal="right" vertical="center"/>
    </xf>
    <xf numFmtId="166" fontId="0" fillId="0" borderId="19" xfId="1" applyNumberFormat="1" applyFont="1" applyBorder="1" applyAlignment="1">
      <alignment horizontal="center"/>
    </xf>
    <xf numFmtId="166" fontId="0" fillId="0" borderId="17" xfId="1" applyNumberFormat="1" applyFont="1" applyFill="1" applyBorder="1" applyAlignment="1">
      <alignment horizontal="center"/>
    </xf>
    <xf numFmtId="165" fontId="7" fillId="0" borderId="9" xfId="0" applyNumberFormat="1" applyFont="1" applyBorder="1" applyAlignment="1">
      <alignment horizontal="right"/>
    </xf>
    <xf numFmtId="0" fontId="9" fillId="0" borderId="19" xfId="0" applyFont="1" applyBorder="1"/>
    <xf numFmtId="0" fontId="3" fillId="0" borderId="32" xfId="0" applyFont="1" applyBorder="1" applyAlignment="1">
      <alignment horizontal="center"/>
    </xf>
    <xf numFmtId="165" fontId="1" fillId="0" borderId="33" xfId="0" applyNumberFormat="1" applyFont="1" applyBorder="1" applyAlignment="1">
      <alignment horizontal="right"/>
    </xf>
    <xf numFmtId="0" fontId="9" fillId="0" borderId="21" xfId="0" applyFont="1" applyBorder="1"/>
    <xf numFmtId="10" fontId="0" fillId="0" borderId="5" xfId="1" applyNumberFormat="1" applyFont="1" applyFill="1" applyBorder="1" applyAlignment="1">
      <alignment horizontal="center"/>
    </xf>
    <xf numFmtId="0" fontId="0" fillId="0" borderId="28" xfId="0" applyBorder="1"/>
    <xf numFmtId="165" fontId="1" fillId="2" borderId="3" xfId="0" applyNumberFormat="1" applyFont="1" applyFill="1" applyBorder="1" applyAlignment="1">
      <alignment horizontal="center"/>
    </xf>
    <xf numFmtId="165" fontId="1" fillId="2" borderId="7" xfId="0" applyNumberFormat="1" applyFont="1" applyFill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" fillId="0" borderId="7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4" fillId="0" borderId="2" xfId="0" applyFont="1" applyBorder="1"/>
    <xf numFmtId="165" fontId="0" fillId="0" borderId="34" xfId="0" applyNumberFormat="1" applyBorder="1" applyAlignment="1">
      <alignment horizontal="center"/>
    </xf>
    <xf numFmtId="0" fontId="4" fillId="0" borderId="3" xfId="0" applyFont="1" applyBorder="1"/>
    <xf numFmtId="0" fontId="0" fillId="0" borderId="3" xfId="0" applyBorder="1" applyAlignment="1">
      <alignment horizontal="center"/>
    </xf>
    <xf numFmtId="0" fontId="14" fillId="0" borderId="6" xfId="0" applyFont="1" applyBorder="1" applyAlignment="1">
      <alignment horizontal="right" vertical="center"/>
    </xf>
    <xf numFmtId="0" fontId="14" fillId="0" borderId="30" xfId="0" applyFont="1" applyBorder="1" applyAlignment="1">
      <alignment horizontal="right"/>
    </xf>
    <xf numFmtId="0" fontId="0" fillId="0" borderId="3" xfId="0" applyBorder="1"/>
    <xf numFmtId="0" fontId="0" fillId="0" borderId="20" xfId="0" applyBorder="1"/>
    <xf numFmtId="0" fontId="0" fillId="0" borderId="11" xfId="0" applyBorder="1"/>
    <xf numFmtId="0" fontId="0" fillId="0" borderId="23" xfId="0" applyBorder="1"/>
    <xf numFmtId="0" fontId="5" fillId="0" borderId="11" xfId="0" applyFont="1" applyBorder="1"/>
    <xf numFmtId="0" fontId="5" fillId="0" borderId="23" xfId="0" applyFont="1" applyBorder="1"/>
    <xf numFmtId="0" fontId="5" fillId="0" borderId="3" xfId="0" applyFont="1" applyBorder="1"/>
    <xf numFmtId="0" fontId="5" fillId="0" borderId="20" xfId="0" applyFont="1" applyBorder="1"/>
    <xf numFmtId="0" fontId="13" fillId="3" borderId="0" xfId="0" applyFont="1" applyFill="1" applyAlignment="1">
      <alignment horizontal="center" wrapText="1"/>
    </xf>
    <xf numFmtId="0" fontId="13" fillId="3" borderId="0" xfId="0" applyFont="1" applyFill="1" applyAlignment="1">
      <alignment horizontal="center"/>
    </xf>
    <xf numFmtId="3" fontId="0" fillId="0" borderId="2" xfId="0" applyNumberFormat="1" applyBorder="1"/>
    <xf numFmtId="3" fontId="0" fillId="0" borderId="22" xfId="0" applyNumberFormat="1" applyBorder="1"/>
    <xf numFmtId="3" fontId="5" fillId="0" borderId="3" xfId="0" applyNumberFormat="1" applyFont="1" applyBorder="1"/>
    <xf numFmtId="3" fontId="5" fillId="0" borderId="20" xfId="0" applyNumberFormat="1" applyFont="1" applyBorder="1"/>
    <xf numFmtId="165" fontId="5" fillId="0" borderId="26" xfId="0" applyNumberFormat="1" applyFont="1" applyBorder="1" applyAlignment="1">
      <alignment horizontal="center"/>
    </xf>
    <xf numFmtId="165" fontId="5" fillId="0" borderId="3" xfId="0" quotePrefix="1" applyNumberFormat="1" applyFont="1" applyBorder="1" applyAlignment="1">
      <alignment horizontal="center"/>
    </xf>
    <xf numFmtId="165" fontId="5" fillId="0" borderId="7" xfId="0" quotePrefix="1" applyNumberFormat="1" applyFont="1" applyBorder="1" applyAlignment="1">
      <alignment horizontal="center"/>
    </xf>
    <xf numFmtId="0" fontId="5" fillId="0" borderId="0" xfId="0" applyFont="1"/>
    <xf numFmtId="165" fontId="5" fillId="2" borderId="3" xfId="0" quotePrefix="1" applyNumberFormat="1" applyFont="1" applyFill="1" applyBorder="1" applyAlignment="1">
      <alignment horizontal="center"/>
    </xf>
    <xf numFmtId="165" fontId="5" fillId="2" borderId="7" xfId="0" quotePrefix="1" applyNumberFormat="1" applyFont="1" applyFill="1" applyBorder="1" applyAlignment="1">
      <alignment horizontal="center"/>
    </xf>
    <xf numFmtId="165" fontId="5" fillId="2" borderId="3" xfId="0" applyNumberFormat="1" applyFont="1" applyFill="1" applyBorder="1" applyAlignment="1">
      <alignment horizontal="center"/>
    </xf>
    <xf numFmtId="165" fontId="5" fillId="2" borderId="7" xfId="0" applyNumberFormat="1" applyFont="1" applyFill="1" applyBorder="1" applyAlignment="1">
      <alignment horizontal="center"/>
    </xf>
    <xf numFmtId="165" fontId="5" fillId="0" borderId="3" xfId="1" applyNumberFormat="1" applyFont="1" applyFill="1" applyBorder="1" applyAlignment="1">
      <alignment horizontal="center"/>
    </xf>
    <xf numFmtId="165" fontId="5" fillId="2" borderId="3" xfId="1" applyNumberFormat="1" applyFont="1" applyFill="1" applyBorder="1" applyAlignment="1">
      <alignment horizontal="center"/>
    </xf>
    <xf numFmtId="165" fontId="5" fillId="2" borderId="7" xfId="1" applyNumberFormat="1" applyFont="1" applyFill="1" applyBorder="1" applyAlignment="1">
      <alignment horizontal="center"/>
    </xf>
    <xf numFmtId="165" fontId="5" fillId="0" borderId="3" xfId="0" applyNumberFormat="1" applyFont="1" applyBorder="1" applyAlignment="1">
      <alignment horizontal="center"/>
    </xf>
    <xf numFmtId="165" fontId="5" fillId="0" borderId="7" xfId="0" applyNumberFormat="1" applyFont="1" applyBorder="1" applyAlignment="1">
      <alignment horizontal="center"/>
    </xf>
    <xf numFmtId="0" fontId="5" fillId="0" borderId="4" xfId="0" applyFont="1" applyBorder="1"/>
    <xf numFmtId="0" fontId="5" fillId="0" borderId="24" xfId="0" applyFont="1" applyBorder="1"/>
    <xf numFmtId="165" fontId="5" fillId="0" borderId="27" xfId="0" applyNumberFormat="1" applyFont="1" applyBorder="1" applyAlignment="1">
      <alignment horizontal="center"/>
    </xf>
    <xf numFmtId="165" fontId="5" fillId="0" borderId="37" xfId="0" applyNumberFormat="1" applyFont="1" applyBorder="1" applyAlignment="1">
      <alignment horizontal="center"/>
    </xf>
    <xf numFmtId="165" fontId="5" fillId="0" borderId="38" xfId="0" applyNumberFormat="1" applyFont="1" applyBorder="1" applyAlignment="1">
      <alignment horizontal="center"/>
    </xf>
    <xf numFmtId="0" fontId="5" fillId="0" borderId="14" xfId="0" applyFont="1" applyBorder="1"/>
    <xf numFmtId="0" fontId="5" fillId="0" borderId="35" xfId="0" applyFont="1" applyBorder="1"/>
    <xf numFmtId="165" fontId="5" fillId="0" borderId="14" xfId="0" applyNumberFormat="1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165" fontId="5" fillId="0" borderId="6" xfId="0" applyNumberFormat="1" applyFont="1" applyBorder="1" applyAlignment="1">
      <alignment horizontal="center"/>
    </xf>
    <xf numFmtId="0" fontId="5" fillId="0" borderId="15" xfId="0" applyFont="1" applyBorder="1"/>
    <xf numFmtId="0" fontId="5" fillId="0" borderId="36" xfId="0" applyFont="1" applyBorder="1"/>
    <xf numFmtId="165" fontId="5" fillId="0" borderId="15" xfId="0" applyNumberFormat="1" applyFont="1" applyBorder="1" applyAlignment="1">
      <alignment horizontal="center"/>
    </xf>
    <xf numFmtId="165" fontId="5" fillId="0" borderId="4" xfId="0" applyNumberFormat="1" applyFont="1" applyBorder="1" applyAlignment="1">
      <alignment horizontal="center"/>
    </xf>
    <xf numFmtId="165" fontId="5" fillId="0" borderId="8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4" fontId="5" fillId="0" borderId="0" xfId="2" applyFont="1"/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9"/>
  <sheetViews>
    <sheetView tabSelected="1" zoomScaleNormal="100" workbookViewId="0">
      <selection activeCell="C17" sqref="C17"/>
    </sheetView>
  </sheetViews>
  <sheetFormatPr baseColWidth="10" defaultRowHeight="14.4" x14ac:dyDescent="0.3"/>
  <cols>
    <col min="1" max="1" width="59" customWidth="1"/>
    <col min="2" max="2" width="14.109375" customWidth="1"/>
    <col min="3" max="3" width="13.88671875" bestFit="1" customWidth="1"/>
    <col min="4" max="5" width="15.5546875" customWidth="1"/>
    <col min="6" max="6" width="13.5546875" bestFit="1" customWidth="1"/>
    <col min="7" max="7" width="21.44140625" bestFit="1" customWidth="1"/>
  </cols>
  <sheetData>
    <row r="1" spans="1:7" x14ac:dyDescent="0.3">
      <c r="A1" s="96" t="s">
        <v>77</v>
      </c>
      <c r="B1" s="97"/>
      <c r="C1" s="97"/>
      <c r="D1" s="97"/>
      <c r="E1" s="97"/>
      <c r="F1" s="97"/>
    </row>
    <row r="2" spans="1:7" x14ac:dyDescent="0.3">
      <c r="A2" s="97"/>
      <c r="B2" s="97"/>
      <c r="C2" s="97"/>
      <c r="D2" s="97"/>
      <c r="E2" s="97"/>
      <c r="F2" s="97"/>
    </row>
    <row r="3" spans="1:7" x14ac:dyDescent="0.3">
      <c r="A3" s="97"/>
      <c r="B3" s="97"/>
      <c r="C3" s="97"/>
      <c r="D3" s="97"/>
      <c r="E3" s="97"/>
      <c r="F3" s="97"/>
    </row>
    <row r="4" spans="1:7" ht="15.6" x14ac:dyDescent="0.3">
      <c r="A4" s="12" t="s">
        <v>78</v>
      </c>
    </row>
    <row r="5" spans="1:7" ht="21" x14ac:dyDescent="0.4">
      <c r="A5" s="6" t="s">
        <v>41</v>
      </c>
      <c r="B5" s="3"/>
      <c r="C5" s="3"/>
      <c r="F5" s="31" t="s">
        <v>13</v>
      </c>
      <c r="G5" s="52"/>
    </row>
    <row r="6" spans="1:7" ht="21" x14ac:dyDescent="0.4">
      <c r="A6" s="6" t="s">
        <v>40</v>
      </c>
      <c r="B6" s="3"/>
      <c r="C6" s="3"/>
      <c r="F6" s="31" t="s">
        <v>12</v>
      </c>
      <c r="G6" s="52"/>
    </row>
    <row r="7" spans="1:7" ht="15" thickBot="1" x14ac:dyDescent="0.35"/>
    <row r="8" spans="1:7" ht="29.4" thickBot="1" x14ac:dyDescent="0.45">
      <c r="A8" s="11" t="s">
        <v>2</v>
      </c>
      <c r="B8" s="1"/>
      <c r="C8" s="33" t="s">
        <v>10</v>
      </c>
      <c r="D8" s="9" t="s">
        <v>6</v>
      </c>
      <c r="E8" s="10" t="s">
        <v>7</v>
      </c>
    </row>
    <row r="9" spans="1:7" x14ac:dyDescent="0.3">
      <c r="A9" s="98" t="s">
        <v>42</v>
      </c>
      <c r="B9" s="99"/>
      <c r="C9" s="34">
        <f>SUM(D9:E9)</f>
        <v>0</v>
      </c>
      <c r="D9" s="56">
        <f>D10+D11</f>
        <v>0</v>
      </c>
      <c r="E9" s="57">
        <f>E10+E11</f>
        <v>0</v>
      </c>
    </row>
    <row r="10" spans="1:7" x14ac:dyDescent="0.3">
      <c r="A10" s="100" t="s">
        <v>43</v>
      </c>
      <c r="B10" s="101"/>
      <c r="C10" s="53">
        <f>D10+E10</f>
        <v>0</v>
      </c>
      <c r="D10" s="54"/>
      <c r="E10" s="55"/>
    </row>
    <row r="11" spans="1:7" x14ac:dyDescent="0.3">
      <c r="A11" s="100" t="s">
        <v>44</v>
      </c>
      <c r="B11" s="101"/>
      <c r="C11" s="53">
        <f>D11+E11</f>
        <v>0</v>
      </c>
      <c r="D11" s="54"/>
      <c r="E11" s="55"/>
    </row>
    <row r="12" spans="1:7" x14ac:dyDescent="0.3">
      <c r="A12" s="100" t="s">
        <v>16</v>
      </c>
      <c r="B12" s="101"/>
      <c r="C12" s="62" t="e">
        <f>+C13/C9</f>
        <v>#DIV/0!</v>
      </c>
      <c r="D12" s="60" t="e">
        <f>+D13/D9</f>
        <v>#DIV/0!</v>
      </c>
      <c r="E12" s="61" t="e">
        <f>+E13/E9</f>
        <v>#DIV/0!</v>
      </c>
    </row>
    <row r="13" spans="1:7" x14ac:dyDescent="0.3">
      <c r="A13" s="100" t="s">
        <v>11</v>
      </c>
      <c r="B13" s="101"/>
      <c r="C13" s="35">
        <f>SUM(D13:E13)</f>
        <v>0</v>
      </c>
      <c r="D13" s="58">
        <f>1.2*D10+1*D11</f>
        <v>0</v>
      </c>
      <c r="E13" s="59">
        <f>1.2*E10+1*E11</f>
        <v>0</v>
      </c>
    </row>
    <row r="14" spans="1:7" x14ac:dyDescent="0.3">
      <c r="A14" s="88" t="s">
        <v>48</v>
      </c>
      <c r="B14" s="89"/>
      <c r="C14" s="35">
        <f>D14+E14</f>
        <v>0</v>
      </c>
      <c r="D14" s="7"/>
      <c r="E14" s="41"/>
    </row>
    <row r="15" spans="1:7" x14ac:dyDescent="0.3">
      <c r="A15" s="90" t="s">
        <v>49</v>
      </c>
      <c r="B15" s="91"/>
      <c r="C15" s="35">
        <f t="shared" ref="C15:C17" si="0">D15+E15</f>
        <v>0</v>
      </c>
      <c r="D15" s="7"/>
      <c r="E15" s="41"/>
    </row>
    <row r="16" spans="1:7" x14ac:dyDescent="0.3">
      <c r="A16" s="88" t="s">
        <v>50</v>
      </c>
      <c r="B16" s="89"/>
      <c r="C16" s="35">
        <f t="shared" si="0"/>
        <v>0</v>
      </c>
      <c r="D16" s="7"/>
      <c r="E16" s="41"/>
    </row>
    <row r="17" spans="1:7" x14ac:dyDescent="0.3">
      <c r="A17" s="90" t="s">
        <v>51</v>
      </c>
      <c r="B17" s="91"/>
      <c r="C17" s="35">
        <f t="shared" si="0"/>
        <v>0</v>
      </c>
      <c r="D17" s="7"/>
      <c r="E17" s="41"/>
    </row>
    <row r="18" spans="1:7" x14ac:dyDescent="0.3">
      <c r="A18" s="88" t="s">
        <v>45</v>
      </c>
      <c r="B18" s="89"/>
      <c r="C18" s="35">
        <f>SUM(D18:E18)</f>
        <v>0</v>
      </c>
      <c r="D18" s="63">
        <f>D14+D16</f>
        <v>0</v>
      </c>
      <c r="E18" s="64">
        <f>E14+E16</f>
        <v>0</v>
      </c>
    </row>
    <row r="19" spans="1:7" x14ac:dyDescent="0.3">
      <c r="A19" s="90" t="s">
        <v>46</v>
      </c>
      <c r="B19" s="91"/>
      <c r="C19" s="35">
        <f t="shared" ref="C19" si="1">SUM(D19:E19)</f>
        <v>0</v>
      </c>
      <c r="D19" s="58">
        <f>D15+D17</f>
        <v>0</v>
      </c>
      <c r="E19" s="59">
        <f>E15+E17</f>
        <v>0</v>
      </c>
    </row>
    <row r="20" spans="1:7" x14ac:dyDescent="0.3">
      <c r="A20" s="88" t="s">
        <v>9</v>
      </c>
      <c r="B20" s="89"/>
      <c r="C20" s="36" t="e">
        <f>C19/C18</f>
        <v>#DIV/0!</v>
      </c>
      <c r="D20" s="39" t="e">
        <f>D19/D18</f>
        <v>#DIV/0!</v>
      </c>
      <c r="E20" s="13" t="e">
        <f>E19/E18</f>
        <v>#DIV/0!</v>
      </c>
    </row>
    <row r="21" spans="1:7" x14ac:dyDescent="0.3">
      <c r="A21" s="88" t="s">
        <v>52</v>
      </c>
      <c r="B21" s="89"/>
      <c r="C21" s="37" t="e">
        <f>C22/C14</f>
        <v>#DIV/0!</v>
      </c>
      <c r="D21" s="77"/>
      <c r="E21" s="78"/>
    </row>
    <row r="22" spans="1:7" x14ac:dyDescent="0.3">
      <c r="A22" s="88" t="s">
        <v>53</v>
      </c>
      <c r="B22" s="89"/>
      <c r="C22" s="37">
        <f>SUM(D22:E22)</f>
        <v>0</v>
      </c>
      <c r="D22" s="38">
        <f>D21*D14</f>
        <v>0</v>
      </c>
      <c r="E22" s="14">
        <f>E21*E14</f>
        <v>0</v>
      </c>
    </row>
    <row r="23" spans="1:7" x14ac:dyDescent="0.3">
      <c r="A23" s="88" t="s">
        <v>56</v>
      </c>
      <c r="B23" s="89"/>
      <c r="C23" s="37" t="e">
        <f>C24/C16</f>
        <v>#DIV/0!</v>
      </c>
      <c r="D23" s="79">
        <v>500</v>
      </c>
      <c r="E23" s="80">
        <v>500</v>
      </c>
    </row>
    <row r="24" spans="1:7" x14ac:dyDescent="0.3">
      <c r="A24" s="88" t="s">
        <v>57</v>
      </c>
      <c r="B24" s="89"/>
      <c r="C24" s="37">
        <f>D24+E24</f>
        <v>0</v>
      </c>
      <c r="D24" s="38">
        <f>D23*D16</f>
        <v>0</v>
      </c>
      <c r="E24" s="14">
        <f>E23*E16</f>
        <v>0</v>
      </c>
    </row>
    <row r="25" spans="1:7" x14ac:dyDescent="0.3">
      <c r="A25" s="88" t="s">
        <v>54</v>
      </c>
      <c r="B25" s="89"/>
      <c r="C25" s="37" t="e">
        <f>C26/C18</f>
        <v>#DIV/0!</v>
      </c>
      <c r="D25" s="38" t="e">
        <f>D26/D18</f>
        <v>#DIV/0!</v>
      </c>
      <c r="E25" s="14" t="e">
        <f>E26/E18</f>
        <v>#DIV/0!</v>
      </c>
    </row>
    <row r="26" spans="1:7" x14ac:dyDescent="0.3">
      <c r="A26" s="88" t="s">
        <v>55</v>
      </c>
      <c r="B26" s="89"/>
      <c r="C26" s="37">
        <f>D26+E26</f>
        <v>0</v>
      </c>
      <c r="D26" s="38">
        <f>D22+D24</f>
        <v>0</v>
      </c>
      <c r="E26" s="14">
        <f>E24+E22</f>
        <v>0</v>
      </c>
    </row>
    <row r="27" spans="1:7" x14ac:dyDescent="0.3">
      <c r="A27" s="92" t="s">
        <v>73</v>
      </c>
      <c r="B27" s="93"/>
      <c r="C27" s="37" t="e">
        <f>+SUMPRODUCT(D27:E27,D18:E18)/C18</f>
        <v>#DIV/0!</v>
      </c>
      <c r="D27" s="8"/>
      <c r="E27" s="40"/>
      <c r="G27" s="4"/>
    </row>
    <row r="28" spans="1:7" x14ac:dyDescent="0.3">
      <c r="A28" s="94" t="s">
        <v>21</v>
      </c>
      <c r="B28" s="95"/>
      <c r="C28" s="37" t="e">
        <f>+SUMPRODUCT(D28:E28,D9:E9)/C9</f>
        <v>#DIV/0!</v>
      </c>
      <c r="D28" s="8"/>
      <c r="E28" s="40"/>
    </row>
    <row r="29" spans="1:7" x14ac:dyDescent="0.3">
      <c r="A29" s="92" t="s">
        <v>74</v>
      </c>
      <c r="B29" s="93"/>
      <c r="C29" s="37" t="e">
        <f>SUMPRODUCT(D29:E29,D18:E18)/C18</f>
        <v>#DIV/0!</v>
      </c>
      <c r="D29" s="38" t="e">
        <f>(D27*D18+D28*D9)/D18</f>
        <v>#DIV/0!</v>
      </c>
      <c r="E29" s="14" t="e">
        <f>(E27*E18+E28*E9)/E18</f>
        <v>#DIV/0!</v>
      </c>
    </row>
    <row r="30" spans="1:7" x14ac:dyDescent="0.3">
      <c r="A30" s="92" t="s">
        <v>58</v>
      </c>
      <c r="B30" s="93"/>
      <c r="C30" s="37">
        <v>20000</v>
      </c>
      <c r="D30" s="38">
        <v>20000</v>
      </c>
      <c r="E30" s="14">
        <v>20000</v>
      </c>
    </row>
    <row r="31" spans="1:7" x14ac:dyDescent="0.3">
      <c r="A31" s="92" t="s">
        <v>66</v>
      </c>
      <c r="B31" s="93"/>
      <c r="C31" s="102">
        <f>AVERAGE(D31:E31)</f>
        <v>3900</v>
      </c>
      <c r="D31" s="103">
        <v>3900</v>
      </c>
      <c r="E31" s="104">
        <v>3900</v>
      </c>
      <c r="F31" s="105"/>
      <c r="G31" s="105"/>
    </row>
    <row r="32" spans="1:7" x14ac:dyDescent="0.3">
      <c r="A32" s="92" t="s">
        <v>67</v>
      </c>
      <c r="B32" s="93"/>
      <c r="C32" s="102">
        <f>D32+E32</f>
        <v>0</v>
      </c>
      <c r="D32" s="103">
        <f>D31*D17</f>
        <v>0</v>
      </c>
      <c r="E32" s="104">
        <f>E31*E17</f>
        <v>0</v>
      </c>
      <c r="F32" s="105"/>
      <c r="G32" s="105"/>
    </row>
    <row r="33" spans="1:7" x14ac:dyDescent="0.3">
      <c r="A33" s="92" t="s">
        <v>68</v>
      </c>
      <c r="B33" s="93"/>
      <c r="C33" s="102">
        <f>D33</f>
        <v>0</v>
      </c>
      <c r="D33" s="106"/>
      <c r="E33" s="107"/>
      <c r="F33" s="105"/>
      <c r="G33" s="105"/>
    </row>
    <row r="34" spans="1:7" x14ac:dyDescent="0.3">
      <c r="A34" s="92" t="s">
        <v>65</v>
      </c>
      <c r="B34" s="93"/>
      <c r="C34" s="102">
        <f>C32+C33</f>
        <v>0</v>
      </c>
      <c r="D34" s="103">
        <f>D32+D33</f>
        <v>0</v>
      </c>
      <c r="E34" s="104">
        <f>E32+E33</f>
        <v>0</v>
      </c>
      <c r="F34" s="105"/>
      <c r="G34" s="105"/>
    </row>
    <row r="35" spans="1:7" x14ac:dyDescent="0.3">
      <c r="A35" s="94" t="s">
        <v>47</v>
      </c>
      <c r="B35" s="95"/>
      <c r="C35" s="102">
        <f>SUM(D35:E35)</f>
        <v>0</v>
      </c>
      <c r="D35" s="108"/>
      <c r="E35" s="109"/>
      <c r="F35" s="105"/>
      <c r="G35" s="105"/>
    </row>
    <row r="36" spans="1:7" x14ac:dyDescent="0.3">
      <c r="A36" s="92" t="s">
        <v>69</v>
      </c>
      <c r="B36" s="93"/>
      <c r="C36" s="110">
        <f>D36+E36</f>
        <v>0</v>
      </c>
      <c r="D36" s="111"/>
      <c r="E36" s="112"/>
      <c r="F36" s="105"/>
      <c r="G36" s="105"/>
    </row>
    <row r="37" spans="1:7" x14ac:dyDescent="0.3">
      <c r="A37" s="92" t="s">
        <v>61</v>
      </c>
      <c r="B37" s="93"/>
      <c r="C37" s="102">
        <f>C35+C36</f>
        <v>0</v>
      </c>
      <c r="D37" s="113">
        <f>D35+D36</f>
        <v>0</v>
      </c>
      <c r="E37" s="114">
        <f>E35+E36</f>
        <v>0</v>
      </c>
      <c r="F37" s="105"/>
      <c r="G37" s="105"/>
    </row>
    <row r="38" spans="1:7" ht="15" thickBot="1" x14ac:dyDescent="0.35">
      <c r="A38" s="115" t="s">
        <v>62</v>
      </c>
      <c r="B38" s="116"/>
      <c r="C38" s="117" t="e">
        <f>C37/C15</f>
        <v>#DIV/0!</v>
      </c>
      <c r="D38" s="118" t="e">
        <f>D37/D15</f>
        <v>#DIV/0!</v>
      </c>
      <c r="E38" s="119" t="e">
        <f>E37/E15</f>
        <v>#DIV/0!</v>
      </c>
      <c r="F38" s="105"/>
      <c r="G38" s="105"/>
    </row>
    <row r="39" spans="1:7" x14ac:dyDescent="0.3">
      <c r="A39" s="120" t="s">
        <v>70</v>
      </c>
      <c r="B39" s="121"/>
      <c r="C39" s="122">
        <f>C32+C35</f>
        <v>0</v>
      </c>
      <c r="D39" s="123">
        <f>D32+D35</f>
        <v>0</v>
      </c>
      <c r="E39" s="124">
        <f>E32+E35</f>
        <v>0</v>
      </c>
      <c r="F39" s="105"/>
      <c r="G39" s="105"/>
    </row>
    <row r="40" spans="1:7" ht="15" thickBot="1" x14ac:dyDescent="0.35">
      <c r="A40" s="125" t="s">
        <v>71</v>
      </c>
      <c r="B40" s="126"/>
      <c r="C40" s="127">
        <f>C34+C37</f>
        <v>0</v>
      </c>
      <c r="D40" s="128">
        <f>D34+D37</f>
        <v>0</v>
      </c>
      <c r="E40" s="129">
        <f>E34+E37</f>
        <v>0</v>
      </c>
      <c r="F40" s="105"/>
      <c r="G40" s="105"/>
    </row>
    <row r="41" spans="1:7" x14ac:dyDescent="0.3">
      <c r="A41" s="105"/>
      <c r="B41" s="105"/>
      <c r="C41" s="130"/>
      <c r="D41" s="131"/>
      <c r="E41" s="131"/>
      <c r="F41" s="131"/>
      <c r="G41" s="105"/>
    </row>
    <row r="42" spans="1:7" ht="21.6" thickBot="1" x14ac:dyDescent="0.45">
      <c r="A42" s="11" t="s">
        <v>5</v>
      </c>
      <c r="C42" s="2"/>
      <c r="D42" s="4"/>
      <c r="E42" s="4"/>
      <c r="F42" s="4"/>
    </row>
    <row r="43" spans="1:7" ht="27.6" thickBot="1" x14ac:dyDescent="0.35">
      <c r="B43" s="18" t="s">
        <v>8</v>
      </c>
      <c r="C43" s="19" t="s">
        <v>4</v>
      </c>
    </row>
    <row r="44" spans="1:7" x14ac:dyDescent="0.3">
      <c r="A44" s="22" t="s">
        <v>1</v>
      </c>
      <c r="B44" s="23" t="e">
        <f>C44/$C$18</f>
        <v>#DIV/0!</v>
      </c>
      <c r="C44" s="47">
        <f>C26</f>
        <v>0</v>
      </c>
    </row>
    <row r="45" spans="1:7" x14ac:dyDescent="0.3">
      <c r="A45" s="24" t="s">
        <v>0</v>
      </c>
      <c r="B45" s="20"/>
      <c r="C45" s="21">
        <f>+B45*C44</f>
        <v>0</v>
      </c>
    </row>
    <row r="46" spans="1:7" x14ac:dyDescent="0.3">
      <c r="A46" s="24" t="s">
        <v>14</v>
      </c>
      <c r="B46" s="32" t="e">
        <f>+C46/$C$18</f>
        <v>#DIV/0!</v>
      </c>
      <c r="C46" s="15">
        <f>C18*23.3</f>
        <v>0</v>
      </c>
    </row>
    <row r="47" spans="1:7" x14ac:dyDescent="0.3">
      <c r="A47" s="26" t="s">
        <v>18</v>
      </c>
      <c r="B47" s="51" t="e">
        <f>C47/$C$18</f>
        <v>#DIV/0!</v>
      </c>
      <c r="C47" s="16">
        <f>SUM(C44:C46)</f>
        <v>0</v>
      </c>
    </row>
    <row r="48" spans="1:7" x14ac:dyDescent="0.3">
      <c r="A48" s="24" t="s">
        <v>17</v>
      </c>
      <c r="B48" s="85" t="e">
        <f>C48/$G$6</f>
        <v>#DIV/0!</v>
      </c>
      <c r="C48" s="15"/>
    </row>
    <row r="49" spans="1:5" x14ac:dyDescent="0.3">
      <c r="A49" s="24" t="s">
        <v>15</v>
      </c>
      <c r="B49" s="32" t="e">
        <f>C49/$G$6</f>
        <v>#DIV/0!</v>
      </c>
      <c r="C49" s="15"/>
    </row>
    <row r="50" spans="1:5" x14ac:dyDescent="0.3">
      <c r="A50" s="24" t="s">
        <v>24</v>
      </c>
      <c r="B50" s="32" t="e">
        <f>C50/G6</f>
        <v>#DIV/0!</v>
      </c>
      <c r="C50" s="21" t="e">
        <f>+C28*C9</f>
        <v>#DIV/0!</v>
      </c>
      <c r="E50" s="5"/>
    </row>
    <row r="51" spans="1:5" ht="15" thickBot="1" x14ac:dyDescent="0.35">
      <c r="A51" s="26" t="s">
        <v>22</v>
      </c>
      <c r="B51" s="66" t="e">
        <f>C51/G6</f>
        <v>#DIV/0!</v>
      </c>
      <c r="C51" s="16" t="e">
        <f>SUM(C48:C50)</f>
        <v>#DIV/0!</v>
      </c>
      <c r="E51" s="5"/>
    </row>
    <row r="52" spans="1:5" x14ac:dyDescent="0.3">
      <c r="A52" s="22" t="s">
        <v>72</v>
      </c>
      <c r="B52" s="23" t="e">
        <f>C27</f>
        <v>#DIV/0!</v>
      </c>
      <c r="C52" s="86" t="e">
        <f>B52*C18</f>
        <v>#DIV/0!</v>
      </c>
    </row>
    <row r="53" spans="1:5" x14ac:dyDescent="0.3">
      <c r="A53" s="76" t="s">
        <v>59</v>
      </c>
      <c r="B53" s="65">
        <f>C30</f>
        <v>20000</v>
      </c>
      <c r="C53" s="67">
        <f>B53*C13</f>
        <v>0</v>
      </c>
    </row>
    <row r="54" spans="1:5" x14ac:dyDescent="0.3">
      <c r="A54" s="24" t="s">
        <v>3</v>
      </c>
      <c r="B54" s="20"/>
      <c r="C54" s="21" t="e">
        <f>C52*B54</f>
        <v>#DIV/0!</v>
      </c>
      <c r="E54" s="4"/>
    </row>
    <row r="55" spans="1:5" ht="15" thickBot="1" x14ac:dyDescent="0.35">
      <c r="A55" s="26" t="s">
        <v>75</v>
      </c>
      <c r="B55" s="27" t="e">
        <f>+C55/$C$18</f>
        <v>#DIV/0!</v>
      </c>
      <c r="C55" s="16" t="e">
        <f>SUM(C52:C54)</f>
        <v>#DIV/0!</v>
      </c>
      <c r="E55" s="4"/>
    </row>
    <row r="56" spans="1:5" ht="15" thickBot="1" x14ac:dyDescent="0.35">
      <c r="A56" s="45" t="s">
        <v>76</v>
      </c>
      <c r="B56" s="46" t="e">
        <f>+C56/$C$18</f>
        <v>#DIV/0!</v>
      </c>
      <c r="C56" s="30" t="e">
        <f>+C55+C51</f>
        <v>#DIV/0!</v>
      </c>
      <c r="E56" s="4"/>
    </row>
    <row r="57" spans="1:5" ht="15" customHeight="1" x14ac:dyDescent="0.3">
      <c r="A57" s="42" t="s">
        <v>19</v>
      </c>
      <c r="B57" s="43"/>
      <c r="C57" s="87" t="e">
        <f>+B57*C55</f>
        <v>#DIV/0!</v>
      </c>
    </row>
    <row r="58" spans="1:5" x14ac:dyDescent="0.3">
      <c r="A58" s="25" t="s">
        <v>25</v>
      </c>
      <c r="B58" s="20"/>
      <c r="C58" s="21" t="e">
        <f>+B58*$C$56</f>
        <v>#DIV/0!</v>
      </c>
    </row>
    <row r="59" spans="1:5" x14ac:dyDescent="0.3">
      <c r="A59" s="25" t="s">
        <v>26</v>
      </c>
      <c r="B59" s="20"/>
      <c r="C59" s="21" t="e">
        <f>+B59*$C$56</f>
        <v>#DIV/0!</v>
      </c>
    </row>
    <row r="60" spans="1:5" ht="15" customHeight="1" x14ac:dyDescent="0.3">
      <c r="A60" s="25" t="s">
        <v>27</v>
      </c>
      <c r="B60" s="20"/>
      <c r="C60" s="21" t="e">
        <f>+B60*$C$56</f>
        <v>#DIV/0!</v>
      </c>
    </row>
    <row r="61" spans="1:5" x14ac:dyDescent="0.3">
      <c r="A61" s="25" t="s">
        <v>28</v>
      </c>
      <c r="B61" s="20"/>
      <c r="C61" s="21" t="e">
        <f>+B61*$C$56</f>
        <v>#DIV/0!</v>
      </c>
    </row>
    <row r="62" spans="1:5" x14ac:dyDescent="0.3">
      <c r="A62" s="25" t="s">
        <v>29</v>
      </c>
      <c r="B62" s="20"/>
      <c r="C62" s="21" t="e">
        <f>B62*(C56+SUM(C57:C61))</f>
        <v>#DIV/0!</v>
      </c>
    </row>
    <row r="63" spans="1:5" ht="15" thickBot="1" x14ac:dyDescent="0.35">
      <c r="A63" s="26" t="s">
        <v>23</v>
      </c>
      <c r="B63" s="68" t="e">
        <f>+C63/$C$56</f>
        <v>#DIV/0!</v>
      </c>
      <c r="C63" s="17" t="e">
        <f>SUM(C57:C62)</f>
        <v>#DIV/0!</v>
      </c>
    </row>
    <row r="64" spans="1:5" x14ac:dyDescent="0.3">
      <c r="A64" s="24" t="s">
        <v>31</v>
      </c>
      <c r="B64" s="43"/>
      <c r="C64" s="44">
        <f t="shared" ref="C64:C69" si="2">+B64*$C$40</f>
        <v>0</v>
      </c>
    </row>
    <row r="65" spans="1:4" x14ac:dyDescent="0.3">
      <c r="A65" s="24" t="s">
        <v>32</v>
      </c>
      <c r="B65" s="20"/>
      <c r="C65" s="21">
        <f t="shared" si="2"/>
        <v>0</v>
      </c>
    </row>
    <row r="66" spans="1:4" x14ac:dyDescent="0.3">
      <c r="A66" s="24" t="s">
        <v>33</v>
      </c>
      <c r="B66" s="20"/>
      <c r="C66" s="21">
        <f>+B66*$C$40</f>
        <v>0</v>
      </c>
    </row>
    <row r="67" spans="1:4" x14ac:dyDescent="0.3">
      <c r="A67" s="24" t="s">
        <v>34</v>
      </c>
      <c r="B67" s="20"/>
      <c r="C67" s="21">
        <f t="shared" si="2"/>
        <v>0</v>
      </c>
    </row>
    <row r="68" spans="1:4" x14ac:dyDescent="0.3">
      <c r="A68" s="24" t="s">
        <v>35</v>
      </c>
      <c r="B68" s="20"/>
      <c r="C68" s="21">
        <f t="shared" si="2"/>
        <v>0</v>
      </c>
    </row>
    <row r="69" spans="1:4" x14ac:dyDescent="0.3">
      <c r="A69" s="24" t="s">
        <v>30</v>
      </c>
      <c r="B69" s="20"/>
      <c r="C69" s="21">
        <f t="shared" si="2"/>
        <v>0</v>
      </c>
    </row>
    <row r="70" spans="1:4" x14ac:dyDescent="0.3">
      <c r="A70" s="24" t="s">
        <v>36</v>
      </c>
      <c r="B70" s="48" t="s">
        <v>37</v>
      </c>
      <c r="C70" s="15"/>
    </row>
    <row r="71" spans="1:4" ht="15" thickBot="1" x14ac:dyDescent="0.35">
      <c r="A71" s="49" t="s">
        <v>38</v>
      </c>
      <c r="B71" s="69" t="e">
        <f>+C71/$C$40</f>
        <v>#DIV/0!</v>
      </c>
      <c r="C71" s="50">
        <f>SUM(C64:C70)</f>
        <v>0</v>
      </c>
    </row>
    <row r="72" spans="1:4" ht="16.2" thickBot="1" x14ac:dyDescent="0.35">
      <c r="A72" s="28" t="s">
        <v>60</v>
      </c>
      <c r="B72" s="29"/>
      <c r="C72" s="30" t="e">
        <f>+C71+C63+C56+C47</f>
        <v>#DIV/0!</v>
      </c>
    </row>
    <row r="73" spans="1:4" ht="15" thickBot="1" x14ac:dyDescent="0.35"/>
    <row r="74" spans="1:4" ht="27.6" thickBot="1" x14ac:dyDescent="0.35">
      <c r="B74" s="18" t="s">
        <v>8</v>
      </c>
      <c r="C74" s="19" t="s">
        <v>4</v>
      </c>
    </row>
    <row r="75" spans="1:4" x14ac:dyDescent="0.3">
      <c r="A75" s="82" t="s">
        <v>63</v>
      </c>
      <c r="B75" s="83"/>
      <c r="C75" s="47">
        <f>C32</f>
        <v>0</v>
      </c>
    </row>
    <row r="76" spans="1:4" x14ac:dyDescent="0.3">
      <c r="A76" s="84" t="s">
        <v>64</v>
      </c>
      <c r="B76" s="81"/>
      <c r="C76" s="21">
        <f>C35</f>
        <v>0</v>
      </c>
    </row>
    <row r="77" spans="1:4" ht="16.2" thickBot="1" x14ac:dyDescent="0.35">
      <c r="A77" s="71" t="s">
        <v>20</v>
      </c>
      <c r="B77" s="72"/>
      <c r="C77" s="73">
        <f>C75+C76</f>
        <v>0</v>
      </c>
      <c r="D77" s="4"/>
    </row>
    <row r="78" spans="1:4" ht="15" thickBot="1" x14ac:dyDescent="0.35"/>
    <row r="79" spans="1:4" ht="16.2" thickBot="1" x14ac:dyDescent="0.35">
      <c r="A79" s="74" t="s">
        <v>39</v>
      </c>
      <c r="B79" s="75" t="e">
        <f>+C79/$C$77</f>
        <v>#DIV/0!</v>
      </c>
      <c r="C79" s="70" t="e">
        <f>C77-C72</f>
        <v>#DIV/0!</v>
      </c>
    </row>
  </sheetData>
  <mergeCells count="33">
    <mergeCell ref="A1:F3"/>
    <mergeCell ref="A9:B9"/>
    <mergeCell ref="A12:B12"/>
    <mergeCell ref="A13:B13"/>
    <mergeCell ref="A14:B14"/>
    <mergeCell ref="A10:B10"/>
    <mergeCell ref="A11:B11"/>
    <mergeCell ref="A33:B33"/>
    <mergeCell ref="A28:B28"/>
    <mergeCell ref="A23:B23"/>
    <mergeCell ref="A27:B27"/>
    <mergeCell ref="A15:B15"/>
    <mergeCell ref="A18:B18"/>
    <mergeCell ref="A19:B19"/>
    <mergeCell ref="A20:B20"/>
    <mergeCell ref="A21:B21"/>
    <mergeCell ref="A22:B22"/>
    <mergeCell ref="A39:B39"/>
    <mergeCell ref="A40:B40"/>
    <mergeCell ref="A16:B16"/>
    <mergeCell ref="A17:B17"/>
    <mergeCell ref="A24:B24"/>
    <mergeCell ref="A25:B25"/>
    <mergeCell ref="A26:B26"/>
    <mergeCell ref="A29:B29"/>
    <mergeCell ref="A35:B35"/>
    <mergeCell ref="A36:B36"/>
    <mergeCell ref="A37:B37"/>
    <mergeCell ref="A38:B38"/>
    <mergeCell ref="A30:B30"/>
    <mergeCell ref="A32:B32"/>
    <mergeCell ref="A31:B31"/>
    <mergeCell ref="A34:B34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Satory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t.masson</dc:creator>
  <cp:lastModifiedBy>Théo BAILLET</cp:lastModifiedBy>
  <cp:lastPrinted>2017-07-12T16:53:27Z</cp:lastPrinted>
  <dcterms:created xsi:type="dcterms:W3CDTF">2014-04-11T10:33:52Z</dcterms:created>
  <dcterms:modified xsi:type="dcterms:W3CDTF">2023-06-01T12:39:05Z</dcterms:modified>
</cp:coreProperties>
</file>